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08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rmill162/Documents/projects/nac/"/>
    </mc:Choice>
  </mc:AlternateContent>
  <xr:revisionPtr revIDLastSave="0" documentId="8_{908F8F47-7604-EC43-9422-EC974193F223}" xr6:coauthVersionLast="47" xr6:coauthVersionMax="47" xr10:uidLastSave="{00000000-0000-0000-0000-000000000000}"/>
  <bookViews>
    <workbookView xWindow="0" yWindow="760" windowWidth="27900" windowHeight="1308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W4" i="1" l="1"/>
  <c r="W3" i="1"/>
  <c r="W2" i="1"/>
  <c r="X7" i="3" l="1"/>
  <c r="W7" i="3"/>
  <c r="X6" i="3"/>
  <c r="W6" i="3"/>
  <c r="X5" i="3"/>
  <c r="W5" i="3"/>
  <c r="Q2" i="1" l="1"/>
  <c r="Q4" i="1"/>
  <c r="Q3" i="1"/>
  <c r="K4" i="1" l="1"/>
  <c r="L4" i="1" s="1"/>
  <c r="K3" i="1"/>
  <c r="L3" i="1" s="1"/>
  <c r="K2" i="1"/>
  <c r="L2" i="1" s="1"/>
  <c r="J4" i="1"/>
  <c r="J3" i="1"/>
  <c r="J2" i="1"/>
  <c r="X4" i="3" l="1"/>
  <c r="W4" i="3"/>
</calcChain>
</file>

<file path=xl/sharedStrings.xml><?xml version="1.0" encoding="utf-8"?>
<sst xmlns="http://schemas.openxmlformats.org/spreadsheetml/2006/main" count="103" uniqueCount="57">
  <si>
    <t>Sample #</t>
  </si>
  <si>
    <t>Tissue</t>
  </si>
  <si>
    <t>Brain</t>
  </si>
  <si>
    <t>Slide #</t>
  </si>
  <si>
    <t>Array #</t>
  </si>
  <si>
    <t>A1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</si>
  <si>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</si>
  <si>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</si>
  <si>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</si>
  <si>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</si>
  <si>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</si>
  <si>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</si>
  <si>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</si>
  <si>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</si>
  <si>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</si>
  <si>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</si>
  <si>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</si>
  <si>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</si>
  <si>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</si>
  <si>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</si>
  <si>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</si>
  <si>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</si>
  <si>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</si>
  <si>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</si>
  <si>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</si>
  <si>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</si>
  <si>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</si>
  <si>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</si>
  <si>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</si>
  <si>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</si>
  <si>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</si>
  <si>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</si>
  <si>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</si>
  <si>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</si>
  <si>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</si>
  <si>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</si>
  <si>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</si>
  <si>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Nac</t>
  </si>
  <si>
    <t>Hs_Br6432</t>
  </si>
  <si>
    <t>53v_NAc_SVB</t>
  </si>
  <si>
    <t>55v_NAc_SVB</t>
  </si>
  <si>
    <t>56v_NAc_SVB</t>
  </si>
  <si>
    <t>V11D01-384</t>
  </si>
  <si>
    <t>SI-TT-B6</t>
  </si>
  <si>
    <t>AATGCCATGA</t>
  </si>
  <si>
    <t>TACGTAATGC</t>
  </si>
  <si>
    <t>GCATTACGTA</t>
  </si>
  <si>
    <t>SI-TT-C6</t>
  </si>
  <si>
    <t>ACGACTACCA</t>
  </si>
  <si>
    <t>ACGACCCTAA</t>
  </si>
  <si>
    <t>TTAGGGTCGT</t>
  </si>
  <si>
    <t>SI-TT-D6</t>
  </si>
  <si>
    <t>CCCAGCTTCT</t>
  </si>
  <si>
    <t>GACACCAAAC</t>
  </si>
  <si>
    <t>GTTTGGTGTC</t>
  </si>
  <si>
    <t>No dilution</t>
  </si>
  <si>
    <t>1: in 3 dilution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</si>
</sst>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indexed="64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4" xfId="0" applyBorder="1" applyAlignment="1">
      <alignment horizontal="center"/>
    </xf>
    <xf numFmtId="0" fontId="0" fillId="0" borderId="0" xfId="0" applyAlignment="1">
      <alignment horizontal="left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0" fontId="0" fillId="0" borderId="1" xfId="0" applyBorder="1"/>
    <xf numFmtId="4" fontId="0" fillId="0" borderId="1" xfId="0" applyNumberFormat="1" applyBorder="1" applyAlignment="1">
      <alignment horizontal="center"/>
    </xf>
    <xf numFmtId="0" fontId="4" fillId="0" borderId="6" xfId="0" applyFont="1" applyBorder="1"/>
    <xf numFmtId="4" fontId="0" fillId="0" borderId="6" xfId="0" applyNumberFormat="1" applyBorder="1" applyAlignment="1">
      <alignment horizontal="center"/>
    </xf>
    <xf numFmtId="0" fontId="0" fillId="0" borderId="6" xfId="0" applyBorder="1" applyAlignment="1">
      <alignment horizontal="center"/>
    </xf>
    <xf numFmtId="0" fontId="4" fillId="0" borderId="4" xfId="0" applyFont="1" applyBorder="1"/>
    <xf numFmtId="0" fontId="4" fillId="0" borderId="1" xfId="0" applyFont="1" applyBorder="1"/>
    <xf numFmtId="2" fontId="0" fillId="0" borderId="1" xfId="7" applyNumberFormat="1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6" fillId="0" borderId="4" xfId="0" applyFont="1" applyBorder="1" applyAlignment="1">
      <alignment horizontal="center"/>
    </xf>
    <xf numFmtId="4" fontId="6" fillId="0" borderId="5" xfId="0" applyNumberFormat="1" applyFont="1" applyBorder="1" applyAlignment="1">
      <alignment horizontal="center"/>
    </xf>
    <xf numFmtId="2" fontId="6" fillId="0" borderId="4" xfId="0" applyNumberFormat="1" applyFont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868100</xdr:colOff>
      <xdr:row>4</xdr:row>
      <xdr:rowOff>192910</xdr:rowOff>
    </xdr:from>
    <xdr:to>
      <xdr:col>12</xdr:col>
      <xdr:colOff>227497</xdr:colOff>
      <xdr:row>34</xdr:row>
      <xdr:rowOff>192911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50596C-C240-442F-B9B5-C8B21263D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8100" y="1615632"/>
          <a:ext cx="11259619" cy="6149052"/>
        </a:xfrm>
        <a:prstGeom prst="rect">
          <a:avLst/>
        </a:prstGeom>
      </xdr:spPr>
    </xdr:pic>
    <xdr:clientData/>
  </xdr:twoCellAnchor>
  <xdr:twoCellAnchor>
    <xdr:from>
      <xdr:col>2</xdr:col>
      <xdr:colOff>1061013</xdr:colOff>
      <xdr:row>9</xdr:row>
      <xdr:rowOff>36173</xdr:rowOff>
    </xdr:from>
    <xdr:to>
      <xdr:col>3</xdr:col>
      <xdr:colOff>192911</xdr:colOff>
      <xdr:row>10</xdr:row>
      <xdr:rowOff>132627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9CBC093-CFED-44E1-9BA1-9306B055BBC2}"/>
            </a:ext>
          </a:extLst>
        </xdr:cNvPr>
        <xdr:cNvSpPr txBox="1"/>
      </xdr:nvSpPr>
      <xdr:spPr>
        <a:xfrm>
          <a:off x="3363893" y="2483736"/>
          <a:ext cx="397879" cy="3014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A1</a:t>
          </a:r>
        </a:p>
      </xdr:txBody>
    </xdr:sp>
    <xdr:clientData/>
  </xdr:twoCellAnchor>
  <xdr:twoCellAnchor>
    <xdr:from>
      <xdr:col>9</xdr:col>
      <xdr:colOff>68002</xdr:colOff>
      <xdr:row>8</xdr:row>
      <xdr:rowOff>188572</xdr:rowOff>
    </xdr:from>
    <xdr:to>
      <xdr:col>9</xdr:col>
      <xdr:colOff>465881</xdr:colOff>
      <xdr:row>10</xdr:row>
      <xdr:rowOff>80058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28E5BC4-25E8-429F-A029-993DB5646187}"/>
            </a:ext>
          </a:extLst>
        </xdr:cNvPr>
        <xdr:cNvSpPr txBox="1"/>
      </xdr:nvSpPr>
      <xdr:spPr>
        <a:xfrm>
          <a:off x="9062496" y="2431167"/>
          <a:ext cx="397879" cy="3014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D1</a:t>
          </a:r>
        </a:p>
      </xdr:txBody>
    </xdr:sp>
    <xdr:clientData/>
  </xdr:twoCellAnchor>
  <xdr:twoCellAnchor>
    <xdr:from>
      <xdr:col>7</xdr:col>
      <xdr:colOff>353028</xdr:colOff>
      <xdr:row>9</xdr:row>
      <xdr:rowOff>27490</xdr:rowOff>
    </xdr:from>
    <xdr:to>
      <xdr:col>7</xdr:col>
      <xdr:colOff>750907</xdr:colOff>
      <xdr:row>10</xdr:row>
      <xdr:rowOff>123944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611E7C9E-9E86-4EEF-882E-26F9A029F314}"/>
            </a:ext>
          </a:extLst>
        </xdr:cNvPr>
        <xdr:cNvSpPr txBox="1"/>
      </xdr:nvSpPr>
      <xdr:spPr>
        <a:xfrm>
          <a:off x="7346066" y="2475053"/>
          <a:ext cx="397879" cy="3014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C1</a:t>
          </a:r>
        </a:p>
      </xdr:txBody>
    </xdr:sp>
    <xdr:clientData/>
  </xdr:twoCellAnchor>
  <xdr:twoCellAnchor>
    <xdr:from>
      <xdr:col>5</xdr:col>
      <xdr:colOff>131662</xdr:colOff>
      <xdr:row>9</xdr:row>
      <xdr:rowOff>23151</xdr:rowOff>
    </xdr:from>
    <xdr:to>
      <xdr:col>5</xdr:col>
      <xdr:colOff>529541</xdr:colOff>
      <xdr:row>10</xdr:row>
      <xdr:rowOff>119605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866038D-5B2E-48A6-A5A8-E5C4CA3B369D}"/>
            </a:ext>
          </a:extLst>
        </xdr:cNvPr>
        <xdr:cNvSpPr txBox="1"/>
      </xdr:nvSpPr>
      <xdr:spPr>
        <a:xfrm>
          <a:off x="5376440" y="2470714"/>
          <a:ext cx="397879" cy="3014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B1</a:t>
          </a:r>
        </a:p>
      </xdr:txBody>
    </xdr:sp>
    <xdr:clientData/>
  </xdr:twoCellAnchor>
  <xdr:twoCellAnchor>
    <xdr:from>
      <xdr:col>4</xdr:col>
      <xdr:colOff>48228</xdr:colOff>
      <xdr:row>7</xdr:row>
      <xdr:rowOff>84398</xdr:rowOff>
    </xdr:from>
    <xdr:to>
      <xdr:col>6</xdr:col>
      <xdr:colOff>699303</xdr:colOff>
      <xdr:row>35</xdr:row>
      <xdr:rowOff>12057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646FECF-B5BC-4BA1-B657-5F07053288F2}"/>
            </a:ext>
          </a:extLst>
        </xdr:cNvPr>
        <xdr:cNvSpPr/>
      </xdr:nvSpPr>
      <xdr:spPr>
        <a:xfrm>
          <a:off x="4581646" y="1917056"/>
          <a:ext cx="1977341" cy="5666773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5</xdr:row>
      <xdr:rowOff>123824</xdr:rowOff>
    </xdr:from>
    <xdr:to>
      <xdr:col>2</xdr:col>
      <xdr:colOff>718868</xdr:colOff>
      <xdr:row>37</xdr:row>
      <xdr:rowOff>17972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396DFE-C12F-4A29-A5D2-97EF68B54732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9084" y="1309956"/>
          <a:ext cx="11786199" cy="62201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40360</xdr:colOff>
      <xdr:row>2</xdr:row>
      <xdr:rowOff>32287</xdr:rowOff>
    </xdr:from>
    <xdr:to>
      <xdr:col>12</xdr:col>
      <xdr:colOff>516610</xdr:colOff>
      <xdr:row>39</xdr:row>
      <xdr:rowOff>89182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A09691-764C-4A10-A6F7-934686605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7924" y="435889"/>
          <a:ext cx="9799449" cy="7919056"/>
        </a:xfrm>
        <a:prstGeom prst="rect">
          <a:avLst/>
        </a:prstGeom>
      </xdr:spPr>
    </xdr:pic>
    <xdr:clientData/>
  </xdr:twoCellAnchor>
  <xdr:twoCellAnchor>
    <xdr:from>
      <xdr:col>5</xdr:col>
      <xdr:colOff>28574</xdr:colOff>
      <xdr:row>22</xdr:row>
      <xdr:rowOff>47625</xdr:rowOff>
    </xdr:from>
    <xdr:to>
      <xdr:col>8</xdr:col>
      <xdr:colOff>619124</xdr:colOff>
      <xdr:row>30</xdr:row>
      <xdr:rowOff>142875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12401381-EC10-4A1F-9CCD-02C757D41F15}"/>
            </a:ext>
          </a:extLst>
        </xdr:cNvPr>
        <xdr:cNvSpPr/>
      </xdr:nvSpPr>
      <xdr:spPr>
        <a:xfrm>
          <a:off x="4267199" y="4848225"/>
          <a:ext cx="3133725" cy="1695450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714376</xdr:colOff>
      <xdr:row>2</xdr:row>
      <xdr:rowOff>428625</xdr:rowOff>
    </xdr:from>
    <xdr:to>
      <xdr:col>3</xdr:col>
      <xdr:colOff>228601</xdr:colOff>
      <xdr:row>21</xdr:row>
      <xdr:rowOff>159657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BF8E76F-0A32-4C6C-A181-8FE92E9CFF59}"/>
            </a:ext>
          </a:extLst>
        </xdr:cNvPr>
        <xdr:cNvSpPr/>
      </xdr:nvSpPr>
      <xdr:spPr>
        <a:xfrm>
          <a:off x="2409826" y="828675"/>
          <a:ext cx="361950" cy="3931557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793750</xdr:colOff>
      <xdr:row>3</xdr:row>
      <xdr:rowOff>59532</xdr:rowOff>
    </xdr:from>
    <xdr:to>
      <xdr:col>14</xdr:col>
      <xdr:colOff>771419</xdr:colOff>
      <xdr:row>40</xdr:row>
      <xdr:rowOff>129886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F8DAF1-4EC8-4CD0-978F-FEF3A3577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97614" y="708964"/>
          <a:ext cx="9502669" cy="8080013"/>
        </a:xfrm>
        <a:prstGeom prst="rect">
          <a:avLst/>
        </a:prstGeom>
      </xdr:spPr>
    </xdr:pic>
    <xdr:clientData/>
  </xdr:twoCellAnchor>
  <xdr:twoCellAnchor>
    <xdr:from>
      <xdr:col>6</xdr:col>
      <xdr:colOff>76200</xdr:colOff>
      <xdr:row>5</xdr:row>
      <xdr:rowOff>77258</xdr:rowOff>
    </xdr:from>
    <xdr:to>
      <xdr:col>6</xdr:col>
      <xdr:colOff>705556</xdr:colOff>
      <xdr:row>24</xdr:row>
      <xdr:rowOff>6702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E38F7EA-C31F-1992-7E6E-BCDE94F7D201}"/>
            </a:ext>
          </a:extLst>
        </xdr:cNvPr>
        <xdr:cNvSpPr/>
      </xdr:nvSpPr>
      <xdr:spPr>
        <a:xfrm>
          <a:off x="5981700" y="1077383"/>
          <a:ext cx="629356" cy="3729919"/>
        </a:xfrm>
        <a:prstGeom prst="rect">
          <a:avLst/>
        </a:prstGeom>
        <a:noFill/>
        <a:ln w="2222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245885</xdr:colOff>
      <xdr:row>24</xdr:row>
      <xdr:rowOff>132997</xdr:rowOff>
    </xdr:from>
    <xdr:to>
      <xdr:col>11</xdr:col>
      <xdr:colOff>228600</xdr:colOff>
      <xdr:row>32</xdr:row>
      <xdr:rowOff>27165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CF8E7B4-5371-4041-823E-A058678181F1}"/>
            </a:ext>
          </a:extLst>
        </xdr:cNvPr>
        <xdr:cNvSpPr/>
      </xdr:nvSpPr>
      <xdr:spPr>
        <a:xfrm>
          <a:off x="4455935" y="4933597"/>
          <a:ext cx="5916790" cy="1494368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329847</xdr:colOff>
      <xdr:row>4</xdr:row>
      <xdr:rowOff>194381</xdr:rowOff>
    </xdr:from>
    <xdr:to>
      <xdr:col>6</xdr:col>
      <xdr:colOff>38099</xdr:colOff>
      <xdr:row>24</xdr:row>
      <xdr:rowOff>20663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001E01C-BB79-45A0-9F79-D89C7F7FF760}"/>
            </a:ext>
          </a:extLst>
        </xdr:cNvPr>
        <xdr:cNvSpPr/>
      </xdr:nvSpPr>
      <xdr:spPr>
        <a:xfrm>
          <a:off x="5387622" y="994481"/>
          <a:ext cx="555977" cy="3826782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</xdr:col>
      <xdr:colOff>52916</xdr:colOff>
      <xdr:row>39</xdr:row>
      <xdr:rowOff>123472</xdr:rowOff>
    </xdr:from>
    <xdr:to>
      <xdr:col>14</xdr:col>
      <xdr:colOff>776110</xdr:colOff>
      <xdr:row>69</xdr:row>
      <xdr:rowOff>157645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EB1D4BA-54BB-46BB-BC18-BEDB35794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74583" y="7884583"/>
          <a:ext cx="9189861" cy="5855006"/>
        </a:xfrm>
        <a:prstGeom prst="rect">
          <a:avLst/>
        </a:prstGeom>
      </xdr:spPr>
    </xdr:pic>
    <xdr:clientData/>
  </xdr:twoCellAnchor>
  <xdr:twoCellAnchor>
    <xdr:from>
      <xdr:col>5</xdr:col>
      <xdr:colOff>275873</xdr:colOff>
      <xdr:row>41</xdr:row>
      <xdr:rowOff>81844</xdr:rowOff>
    </xdr:from>
    <xdr:to>
      <xdr:col>5</xdr:col>
      <xdr:colOff>635001</xdr:colOff>
      <xdr:row>61</xdr:row>
      <xdr:rowOff>11289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124BFD4-D673-4BD5-8B1E-72FDC16D66CD}"/>
            </a:ext>
          </a:extLst>
        </xdr:cNvPr>
        <xdr:cNvSpPr/>
      </xdr:nvSpPr>
      <xdr:spPr>
        <a:xfrm>
          <a:off x="5144206" y="8231011"/>
          <a:ext cx="359128" cy="3810000"/>
        </a:xfrm>
        <a:prstGeom prst="rect">
          <a:avLst/>
        </a:prstGeom>
        <a:noFill/>
        <a:ln w="2222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628648</xdr:colOff>
      <xdr:row>61</xdr:row>
      <xdr:rowOff>28927</xdr:rowOff>
    </xdr:from>
    <xdr:to>
      <xdr:col>14</xdr:col>
      <xdr:colOff>740834</xdr:colOff>
      <xdr:row>69</xdr:row>
      <xdr:rowOff>88194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3BC495C1-C4D9-4DAA-96BD-216C7997F172}"/>
            </a:ext>
          </a:extLst>
        </xdr:cNvPr>
        <xdr:cNvSpPr/>
      </xdr:nvSpPr>
      <xdr:spPr>
        <a:xfrm>
          <a:off x="7190315" y="12058649"/>
          <a:ext cx="6038852" cy="1611489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652640</xdr:colOff>
      <xdr:row>41</xdr:row>
      <xdr:rowOff>123472</xdr:rowOff>
    </xdr:from>
    <xdr:to>
      <xdr:col>9</xdr:col>
      <xdr:colOff>381705</xdr:colOff>
      <xdr:row>61</xdr:row>
      <xdr:rowOff>52917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AC20627-14F9-462B-83E5-7D569F5BC6F1}"/>
            </a:ext>
          </a:extLst>
        </xdr:cNvPr>
        <xdr:cNvSpPr/>
      </xdr:nvSpPr>
      <xdr:spPr>
        <a:xfrm>
          <a:off x="5520973" y="8272639"/>
          <a:ext cx="3115732" cy="3810000"/>
        </a:xfrm>
        <a:prstGeom prst="rect">
          <a:avLst/>
        </a:prstGeom>
        <a:solidFill>
          <a:sysClr val="window" lastClr="FFFFFF"/>
        </a:solidFill>
        <a:ln>
          <a:noFill/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1"/>
  <sheetViews>
    <sheetView tabSelected="1" zoomScale="79" zoomScaleNormal="124" workbookViewId="0">
      <pane ySplit="1" topLeftCell="A2" activePane="bottomLeft" state="frozen"/>
      <selection pane="bottomLeft" activeCell="A8" sqref="A8"/>
    </sheetView>
  </sheetViews>
  <sheetFormatPr baseColWidth="10" defaultColWidth="11.1640625" defaultRowHeight="16" x14ac:dyDescent="0.2"/>
  <cols>
    <col min="1" max="1" width="18.1640625" style="8" customWidth="1"/>
    <col min="2" max="2" width="12" style="8" bestFit="1" customWidth="1"/>
    <col min="3" max="3" width="16.6640625" style="8" bestFit="1" customWidth="1"/>
    <col min="4" max="4" width="12.6640625" style="8" customWidth="1"/>
    <col min="5" max="5" width="9.33203125" style="8" customWidth="1"/>
    <col min="6" max="6" width="8.1640625" style="8" customWidth="1"/>
    <col min="7" max="7" width="14.83203125" style="8" customWidth="1"/>
    <col min="8" max="8" width="13.1640625" style="8" customWidth="1"/>
    <col min="9" max="10" width="13.1640625" style="10" customWidth="1"/>
    <col min="11" max="11" width="14" style="8" customWidth="1"/>
    <col min="12" max="12" width="11.1640625" style="10"/>
    <col min="13" max="13" width="12.1640625" style="8" bestFit="1" customWidth="1"/>
    <col min="14" max="14" width="16.83203125" style="8" customWidth="1"/>
    <col min="15" max="15" width="12.33203125" style="8" customWidth="1"/>
    <col min="16" max="16" width="15.5" style="8" customWidth="1"/>
    <col min="17" max="17" width="16.83203125" style="8" customWidth="1"/>
    <col min="18" max="18" width="11.1640625" style="8"/>
    <col min="19" max="19" width="14.83203125" style="8" customWidth="1"/>
    <col min="20" max="20" width="21.33203125" style="8" customWidth="1"/>
    <col min="21" max="21" width="20.33203125" style="8" customWidth="1"/>
    <col min="22" max="22" width="15.83203125" style="8" customWidth="1"/>
    <col min="23" max="23" width="15.1640625" style="8" customWidth="1"/>
    <col min="24" max="16384" width="11.1640625" style="8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8</v>
      </c>
      <c r="G1" s="5" t="s">
        <v>9</v>
      </c>
      <c r="H1" s="5" t="s">
        <v>31</v>
      </c>
      <c r="I1" s="7" t="s">
        <v>36</v>
      </c>
      <c r="J1" s="7" t="s">
        <v>34</v>
      </c>
      <c r="K1" s="5" t="s">
        <v>32</v>
      </c>
      <c r="L1" s="7" t="s">
        <v>10</v>
      </c>
      <c r="M1" s="5" t="s">
        <v>11</v>
      </c>
      <c r="N1" s="5" t="s">
        <v>16</v>
      </c>
      <c r="O1" s="5" t="s">
        <v>33</v>
      </c>
      <c r="P1" s="5" t="s">
        <v>36</v>
      </c>
      <c r="Q1" s="5" t="s">
        <v>35</v>
      </c>
      <c r="R1" s="11" t="s">
        <v>12</v>
      </c>
      <c r="S1" s="11" t="s">
        <v>13</v>
      </c>
      <c r="T1" s="11" t="s">
        <v>14</v>
      </c>
      <c r="U1" s="11" t="s">
        <v>15</v>
      </c>
      <c r="V1" s="5" t="s">
        <v>17</v>
      </c>
      <c r="W1" s="5" t="s">
        <v>18</v>
      </c>
    </row>
    <row r="2" spans="1:28" x14ac:dyDescent="0.2">
      <c r="A2" s="2" t="s">
        <v>39</v>
      </c>
      <c r="B2" s="13" t="s">
        <v>37</v>
      </c>
      <c r="C2" s="6" t="s">
        <v>38</v>
      </c>
      <c r="D2" s="23" t="s">
        <v>42</v>
      </c>
      <c r="E2" s="2" t="s">
        <v>5</v>
      </c>
      <c r="F2" s="3">
        <v>15.48</v>
      </c>
      <c r="G2" s="2">
        <v>16</v>
      </c>
      <c r="H2" s="18">
        <v>5369.59</v>
      </c>
      <c r="I2" s="3">
        <v>2</v>
      </c>
      <c r="J2" s="28">
        <f t="shared" ref="J2:J4" si="0">H2*I2</f>
        <v>10739.18</v>
      </c>
      <c r="K2" s="28">
        <f t="shared" ref="K2:K4" si="1">(H2*I2*40)/1000</f>
        <v>429.56720000000001</v>
      </c>
      <c r="L2" s="28">
        <f t="shared" ref="L2:L4" si="2">0.25*K2</f>
        <v>107.3918</v>
      </c>
      <c r="M2" s="2">
        <v>16</v>
      </c>
      <c r="N2" s="2">
        <v>495</v>
      </c>
      <c r="O2" s="18">
        <v>4567.83</v>
      </c>
      <c r="P2" s="3">
        <v>3</v>
      </c>
      <c r="Q2" s="27">
        <f>O2*P2</f>
        <v>13703.49</v>
      </c>
      <c r="R2" s="17" t="s">
        <v>51</v>
      </c>
      <c r="S2" s="17" t="s">
        <v>52</v>
      </c>
      <c r="T2" s="17" t="s">
        <v>53</v>
      </c>
      <c r="U2" s="17" t="s">
        <v>54</v>
      </c>
      <c r="V2" s="2">
        <v>99</v>
      </c>
      <c r="W2" s="26">
        <f t="shared" ref="W2:W4" si="3">((V2/100)*5000*60000)</f>
        <v>297000000</v>
      </c>
      <c r="X2"/>
      <c r="Y2"/>
      <c r="AA2" s="9"/>
      <c r="AB2" s="9"/>
    </row>
    <row r="3" spans="1:28" x14ac:dyDescent="0.2">
      <c r="A3" s="2" t="s">
        <v>40</v>
      </c>
      <c r="B3" s="13" t="s">
        <v>37</v>
      </c>
      <c r="C3" s="6" t="s">
        <v>38</v>
      </c>
      <c r="D3" s="22" t="s">
        <v>42</v>
      </c>
      <c r="E3" s="2" t="s">
        <v>6</v>
      </c>
      <c r="F3" s="3">
        <v>16.5</v>
      </c>
      <c r="G3" s="2">
        <v>17</v>
      </c>
      <c r="H3" s="18">
        <v>4904.6400000000003</v>
      </c>
      <c r="I3" s="3">
        <v>1</v>
      </c>
      <c r="J3" s="28">
        <f t="shared" si="0"/>
        <v>4904.6400000000003</v>
      </c>
      <c r="K3" s="28">
        <f t="shared" si="1"/>
        <v>196.18559999999999</v>
      </c>
      <c r="L3" s="28">
        <f t="shared" si="2"/>
        <v>49.046399999999998</v>
      </c>
      <c r="M3" s="2">
        <v>17</v>
      </c>
      <c r="N3" s="2">
        <v>449</v>
      </c>
      <c r="O3" s="18">
        <v>2700.32</v>
      </c>
      <c r="P3" s="3">
        <v>1</v>
      </c>
      <c r="Q3" s="27">
        <f>O3*P3</f>
        <v>2700.32</v>
      </c>
      <c r="R3" s="17" t="s">
        <v>43</v>
      </c>
      <c r="S3" s="17" t="s">
        <v>44</v>
      </c>
      <c r="T3" s="17" t="s">
        <v>45</v>
      </c>
      <c r="U3" s="17" t="s">
        <v>46</v>
      </c>
      <c r="V3" s="2">
        <v>100</v>
      </c>
      <c r="W3" s="26">
        <f t="shared" si="3"/>
        <v>300000000</v>
      </c>
      <c r="X3"/>
      <c r="Y3"/>
      <c r="AA3" s="9"/>
      <c r="AB3" s="9"/>
    </row>
    <row r="4" spans="1:28" s="21" customFormat="1" x14ac:dyDescent="0.2">
      <c r="A4" s="2" t="s">
        <v>41</v>
      </c>
      <c r="B4" s="13" t="s">
        <v>37</v>
      </c>
      <c r="C4" s="6" t="s">
        <v>38</v>
      </c>
      <c r="D4" s="19" t="s">
        <v>42</v>
      </c>
      <c r="E4" s="2" t="s">
        <v>7</v>
      </c>
      <c r="F4" s="2">
        <v>15.3</v>
      </c>
      <c r="G4" s="25">
        <v>15</v>
      </c>
      <c r="H4" s="20">
        <v>6040.9</v>
      </c>
      <c r="I4" s="3">
        <v>1</v>
      </c>
      <c r="J4" s="28">
        <f t="shared" si="0"/>
        <v>6040.9</v>
      </c>
      <c r="K4" s="28">
        <f t="shared" si="1"/>
        <v>241.636</v>
      </c>
      <c r="L4" s="28">
        <f t="shared" si="2"/>
        <v>60.408999999999999</v>
      </c>
      <c r="M4" s="2">
        <v>17</v>
      </c>
      <c r="N4" s="2">
        <v>446</v>
      </c>
      <c r="O4" s="18">
        <v>2315.35</v>
      </c>
      <c r="P4" s="24">
        <v>1</v>
      </c>
      <c r="Q4" s="27">
        <f>O4*P4</f>
        <v>2315.35</v>
      </c>
      <c r="R4" s="17" t="s">
        <v>47</v>
      </c>
      <c r="S4" s="17" t="s">
        <v>48</v>
      </c>
      <c r="T4" s="17" t="s">
        <v>49</v>
      </c>
      <c r="U4" s="17" t="s">
        <v>50</v>
      </c>
      <c r="V4" s="2">
        <v>90</v>
      </c>
      <c r="W4" s="26">
        <f t="shared" si="3"/>
        <v>270000000</v>
      </c>
    </row>
    <row r="151" ht="17" customHeight="1" x14ac:dyDescent="0.2"/>
  </sheetData>
  <phoneticPr fontId="7" type="noConversion"/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5"/>
  <sheetViews>
    <sheetView zoomScaleNormal="100" workbookViewId="0">
      <selection activeCell="A15" sqref="A15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1" t="s">
        <v>19</v>
      </c>
      <c r="B1" s="11" t="s">
        <v>20</v>
      </c>
      <c r="C1" s="11" t="s">
        <v>21</v>
      </c>
      <c r="D1" s="12" t="s">
        <v>22</v>
      </c>
    </row>
    <row r="2" spans="1:4" x14ac:dyDescent="0.2">
      <c r="A2" s="2" t="s">
        <v>5</v>
      </c>
      <c r="B2" s="2" t="s">
        <v>39</v>
      </c>
      <c r="C2" s="3">
        <v>15.48</v>
      </c>
      <c r="D2" s="2" t="s">
        <v>26</v>
      </c>
    </row>
    <row r="3" spans="1:4" x14ac:dyDescent="0.2">
      <c r="A3" s="2" t="s">
        <v>6</v>
      </c>
      <c r="B3" s="2" t="s">
        <v>40</v>
      </c>
      <c r="C3" s="3">
        <v>16.5</v>
      </c>
      <c r="D3" s="2" t="s">
        <v>26</v>
      </c>
    </row>
    <row r="4" spans="1:4" x14ac:dyDescent="0.2">
      <c r="A4" s="2" t="s">
        <v>7</v>
      </c>
      <c r="B4" s="2" t="s">
        <v>41</v>
      </c>
      <c r="C4" s="2">
        <v>15.3</v>
      </c>
      <c r="D4" s="2" t="s">
        <v>26</v>
      </c>
    </row>
    <row r="5" spans="1:4" x14ac:dyDescent="0.2">
      <c r="A5" s="2" t="s">
        <v>23</v>
      </c>
      <c r="B5" s="2" t="s">
        <v>25</v>
      </c>
      <c r="C5" s="2" t="s">
        <v>24</v>
      </c>
      <c r="D5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0"/>
  <sheetViews>
    <sheetView zoomScaleNormal="100" workbookViewId="0">
      <selection activeCell="A8" sqref="A8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8</v>
      </c>
      <c r="T3" s="1" t="s">
        <v>9</v>
      </c>
      <c r="U3" s="5" t="s">
        <v>31</v>
      </c>
      <c r="V3" s="7" t="s">
        <v>36</v>
      </c>
      <c r="W3" s="7" t="s">
        <v>34</v>
      </c>
      <c r="X3" s="5" t="s">
        <v>32</v>
      </c>
    </row>
    <row r="4" spans="14:24" x14ac:dyDescent="0.2">
      <c r="N4" s="15" t="s">
        <v>30</v>
      </c>
      <c r="O4" s="15" t="s">
        <v>28</v>
      </c>
      <c r="P4" s="15" t="s">
        <v>29</v>
      </c>
      <c r="Q4" s="15" t="s">
        <v>27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 t="s">
        <v>39</v>
      </c>
      <c r="O5" s="13" t="s">
        <v>37</v>
      </c>
      <c r="P5" s="6" t="s">
        <v>38</v>
      </c>
      <c r="Q5" s="23" t="s">
        <v>42</v>
      </c>
      <c r="R5" s="2" t="s">
        <v>5</v>
      </c>
      <c r="S5" s="3">
        <v>15.48</v>
      </c>
      <c r="T5" s="2">
        <v>16</v>
      </c>
      <c r="U5" s="18">
        <v>5369.59</v>
      </c>
      <c r="V5" s="3">
        <v>2</v>
      </c>
      <c r="W5" s="28">
        <f t="shared" ref="W5:W7" si="0">U5*V5</f>
        <v>10739.18</v>
      </c>
      <c r="X5" s="28">
        <f t="shared" ref="X5:X7" si="1">(U5*V5*40)/1000</f>
        <v>429.56720000000001</v>
      </c>
    </row>
    <row r="6" spans="14:24" x14ac:dyDescent="0.2">
      <c r="N6" s="2" t="s">
        <v>40</v>
      </c>
      <c r="O6" s="13" t="s">
        <v>37</v>
      </c>
      <c r="P6" s="6" t="s">
        <v>38</v>
      </c>
      <c r="Q6" s="22" t="s">
        <v>42</v>
      </c>
      <c r="R6" s="2" t="s">
        <v>6</v>
      </c>
      <c r="S6" s="3">
        <v>16.5</v>
      </c>
      <c r="T6" s="2">
        <v>17</v>
      </c>
      <c r="U6" s="18">
        <v>4904.6400000000003</v>
      </c>
      <c r="V6" s="3">
        <v>1</v>
      </c>
      <c r="W6" s="28">
        <f t="shared" si="0"/>
        <v>4904.6400000000003</v>
      </c>
      <c r="X6" s="28">
        <f t="shared" si="1"/>
        <v>196.18559999999999</v>
      </c>
    </row>
    <row r="7" spans="14:24" x14ac:dyDescent="0.2">
      <c r="N7" s="2" t="s">
        <v>41</v>
      </c>
      <c r="O7" s="13" t="s">
        <v>37</v>
      </c>
      <c r="P7" s="6" t="s">
        <v>38</v>
      </c>
      <c r="Q7" s="19" t="s">
        <v>42</v>
      </c>
      <c r="R7" s="2" t="s">
        <v>7</v>
      </c>
      <c r="S7" s="2">
        <v>15.3</v>
      </c>
      <c r="T7" s="25">
        <v>15</v>
      </c>
      <c r="U7" s="20">
        <v>6040.9</v>
      </c>
      <c r="V7" s="3">
        <v>1</v>
      </c>
      <c r="W7" s="28">
        <f t="shared" si="0"/>
        <v>6040.9</v>
      </c>
      <c r="X7" s="28">
        <f t="shared" si="1"/>
        <v>241.636</v>
      </c>
    </row>
    <row r="10" spans="14:24" x14ac:dyDescent="0.2">
      <c r="N10" s="14"/>
    </row>
    <row r="27" spans="21:21" x14ac:dyDescent="0.2">
      <c r="U27" s="8"/>
    </row>
    <row r="28" spans="21:21" x14ac:dyDescent="0.2">
      <c r="U28" s="8"/>
    </row>
    <row r="29" spans="21:21" x14ac:dyDescent="0.2">
      <c r="U29" s="8"/>
    </row>
    <row r="30" spans="21:21" x14ac:dyDescent="0.2">
      <c r="U30" s="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7"/>
  <sheetViews>
    <sheetView zoomScaleNormal="100" workbookViewId="0">
      <selection activeCell="C16" sqref="C16"/>
    </sheetView>
  </sheetViews>
  <sheetFormatPr baseColWidth="10" defaultColWidth="11.1640625" defaultRowHeight="16" x14ac:dyDescent="0.2"/>
  <cols>
    <col min="2" max="2" width="19.33203125" bestFit="1" customWidth="1"/>
    <col min="3" max="3" width="13.6640625" bestFit="1" customWidth="1"/>
  </cols>
  <sheetData>
    <row r="5" spans="2:3" x14ac:dyDescent="0.2">
      <c r="B5" s="2" t="s">
        <v>39</v>
      </c>
      <c r="C5" s="17" t="s">
        <v>56</v>
      </c>
    </row>
    <row r="6" spans="2:3" x14ac:dyDescent="0.2">
      <c r="B6" s="2" t="s">
        <v>40</v>
      </c>
      <c r="C6" s="17" t="s">
        <v>55</v>
      </c>
    </row>
    <row r="7" spans="2:3" x14ac:dyDescent="0.2">
      <c r="B7" s="2" t="s">
        <v>41</v>
      </c>
      <c r="C7" s="17" t="s">
        <v>55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Ryan Miller</cp:lastModifiedBy>
  <cp:lastPrinted>2021-11-03T13:38:35Z</cp:lastPrinted>
  <dcterms:created xsi:type="dcterms:W3CDTF">2020-07-21T18:20:54Z</dcterms:created>
  <dcterms:modified xsi:type="dcterms:W3CDTF">2023-10-12T18:26:37Z</dcterms:modified>
</cp:coreProperties>
</file>